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24226"/>
  <mc:AlternateContent xmlns:mc="http://schemas.openxmlformats.org/markup-compatibility/2006">
    <mc:Choice Requires="x15">
      <x15ac:absPath xmlns:x15ac="http://schemas.microsoft.com/office/spreadsheetml/2010/11/ac" url="C:\Users\Agu Laius\Documents\_EKAK_KYSK_EMY\AUDIT ja RAHA\"/>
    </mc:Choice>
  </mc:AlternateContent>
  <xr:revisionPtr revIDLastSave="0" documentId="8_{2E729C38-068A-4073-8DA1-AE68CFCC5897}" xr6:coauthVersionLast="40" xr6:coauthVersionMax="40" xr10:uidLastSave="{00000000-0000-0000-0000-000000000000}"/>
  <bookViews>
    <workbookView xWindow="2304" yWindow="108" windowWidth="19800" windowHeight="12852" xr2:uid="{00000000-000D-0000-FFFF-FFFF00000000}"/>
  </bookViews>
  <sheets>
    <sheet name="RETL18" sheetId="2" r:id="rId1"/>
  </sheets>
  <definedNames>
    <definedName name="_xlnm.Print_Area" localSheetId="0">RETL18!$A$1:$F$57</definedName>
  </definedNames>
  <calcPr calcId="181029"/>
</workbook>
</file>

<file path=xl/calcChain.xml><?xml version="1.0" encoding="utf-8"?>
<calcChain xmlns="http://schemas.openxmlformats.org/spreadsheetml/2006/main">
  <c r="E8" i="2" l="1"/>
  <c r="D19" i="2" l="1"/>
  <c r="D17" i="2"/>
  <c r="D6" i="2"/>
  <c r="D50" i="2"/>
  <c r="C50" i="2"/>
  <c r="E40" i="2"/>
  <c r="D40" i="2"/>
  <c r="E38" i="2"/>
  <c r="D43" i="2"/>
  <c r="C43" i="2"/>
  <c r="C40" i="2"/>
  <c r="D30" i="2"/>
  <c r="C30" i="2"/>
  <c r="D23" i="2"/>
  <c r="C23" i="2"/>
  <c r="D10" i="2"/>
  <c r="C10" i="2"/>
  <c r="C7" i="2"/>
  <c r="E35" i="2" l="1"/>
  <c r="C27" i="2"/>
  <c r="C53" i="2" s="1"/>
  <c r="C54" i="2"/>
  <c r="C52" i="2"/>
  <c r="C46" i="2"/>
  <c r="C55" i="2" s="1"/>
  <c r="E39" i="2"/>
  <c r="E37" i="2"/>
  <c r="E34" i="2"/>
  <c r="E33" i="2"/>
  <c r="E32" i="2"/>
  <c r="E31" i="2"/>
  <c r="E36" i="2"/>
  <c r="D27" i="2"/>
  <c r="D53" i="2" s="1"/>
  <c r="D46" i="2"/>
  <c r="D55" i="2" s="1"/>
  <c r="D16" i="2"/>
  <c r="D15" i="2" s="1"/>
  <c r="D51" i="2"/>
  <c r="E51" i="2" s="1"/>
  <c r="D52" i="2"/>
  <c r="E45" i="2"/>
  <c r="C14" i="2"/>
  <c r="C11" i="2"/>
  <c r="E11" i="2" s="1"/>
  <c r="D5" i="2"/>
  <c r="D7" i="2" s="1"/>
  <c r="D8" i="2" s="1"/>
  <c r="E44" i="2"/>
  <c r="D11" i="2"/>
  <c r="E17" i="2"/>
  <c r="E18" i="2"/>
  <c r="E13" i="2"/>
  <c r="E12" i="2"/>
  <c r="E26" i="2"/>
  <c r="E25" i="2"/>
  <c r="E5" i="2"/>
  <c r="E6" i="2"/>
  <c r="E16" i="2" l="1"/>
  <c r="E7" i="2"/>
  <c r="E52" i="2"/>
  <c r="E27" i="2"/>
  <c r="E55" i="2"/>
  <c r="E46" i="2"/>
  <c r="C19" i="2"/>
  <c r="E53" i="2"/>
  <c r="C56" i="2"/>
  <c r="C8" i="2" s="1"/>
  <c r="D54" i="2"/>
  <c r="D56" i="2" s="1"/>
  <c r="E54" i="2" l="1"/>
  <c r="E56" i="2" s="1"/>
  <c r="E15" i="2" l="1"/>
  <c r="D14" i="2"/>
  <c r="G19" i="2" l="1"/>
  <c r="E14" i="2"/>
  <c r="E19" i="2" s="1"/>
</calcChain>
</file>

<file path=xl/sharedStrings.xml><?xml version="1.0" encoding="utf-8"?>
<sst xmlns="http://schemas.openxmlformats.org/spreadsheetml/2006/main" count="93" uniqueCount="73">
  <si>
    <t>Ressursid</t>
  </si>
  <si>
    <t>KÜSK</t>
  </si>
  <si>
    <t>MAK</t>
  </si>
  <si>
    <t>KOKKU</t>
  </si>
  <si>
    <t>Tulemused ja tulemuste hindamine</t>
  </si>
  <si>
    <t>Kokku</t>
  </si>
  <si>
    <t>TEGEVUSVALDKOND 3</t>
  </si>
  <si>
    <t>TEGEVUSVALDKOND 2</t>
  </si>
  <si>
    <t>TEGEVUSVALDKONNAD</t>
  </si>
  <si>
    <t>TEGEVUSVALDKOND 1</t>
  </si>
  <si>
    <t>Tulemus ja tulemuse hindamine</t>
  </si>
  <si>
    <t>Reisitoetuste konkursi kaudu on eraldatud reisitoetusi vastavalt konkursi tingimustele ja korrale. Tulemusi hinnatakse aruannete alusel.</t>
  </si>
  <si>
    <t xml:space="preserve">KOKKU </t>
  </si>
  <si>
    <t xml:space="preserve">                               </t>
  </si>
  <si>
    <t>1.1.KÜSK</t>
  </si>
  <si>
    <t>1. KÜSK halduskulude eelarve kokku</t>
  </si>
  <si>
    <t>1.2. MAK</t>
  </si>
  <si>
    <t>2.2. MAK MTÜ konsultatsioonid</t>
  </si>
  <si>
    <t>2.2.2 MTÜ konsultantide arendamiskulud</t>
  </si>
  <si>
    <t>Vastavalt tegevusvaldkondades kavandatud tegevustele.</t>
  </si>
  <si>
    <t xml:space="preserve"> </t>
  </si>
  <si>
    <t>Halduskulude eelarve alusel.</t>
  </si>
  <si>
    <t>Ressursside kasutamine kokku</t>
  </si>
  <si>
    <t>Kontroll</t>
  </si>
  <si>
    <t>MAK halduskulud</t>
  </si>
  <si>
    <t>Tegevusvaldkond 1:</t>
  </si>
  <si>
    <t>Tegevusvaldkond 2:</t>
  </si>
  <si>
    <t>Tegevusvaldkond 3:</t>
  </si>
  <si>
    <t>KÜSKi rahaliste vahendite kasutamise koond</t>
  </si>
  <si>
    <t xml:space="preserve">Sõlmitud on teenuse osutamise ja tellitud tööde lepingud kõigi maakondade MAKidega ning teenused on kättesaadavad vabaühendustele ja kokkulepitud täiendavad tellimused on täidetud. </t>
  </si>
  <si>
    <t>Vastavalt tegevusvaldkondades kavandatule.</t>
  </si>
  <si>
    <t>2.2. Uuringute tellimine</t>
  </si>
  <si>
    <t xml:space="preserve">2.3. Suursündmuste toetamine </t>
  </si>
  <si>
    <t>3.1. Reisitoetuste konkurss</t>
  </si>
  <si>
    <t>Rahvusvahelise koostöö soodustamine</t>
  </si>
  <si>
    <t xml:space="preserve">Toimunud on MAK MTÜ konsultantide regulaarsed töökoosolekud ja koolitused. </t>
  </si>
  <si>
    <t>2.1. KÜSKi tegevusvaldkonnad</t>
  </si>
  <si>
    <t>2.4. Stipendiumid: parim MTÜ</t>
  </si>
  <si>
    <t>* Toimub koostöö maakondlike arenduskeskuste MTÜ konsultantide töö koordineerimine, nende töökoosolekud teenuse ühtse kvaliteedi tagamiseks
* Toimuvad koolitused kvalifikatsiooni parandamiseks ning toimib nende töö tulemuspõhise hindamise mudel
* Toimub koostöö MAK võrgustikuga kodanikuühiskonna valdkonnas
* MTÜ konsulteerimise uuendatud veebileht MAKIS on klientide poolt oluline kasutatav tööriist</t>
  </si>
  <si>
    <t>Kodanikuühiskonna ja vabaühenduste uuenduslike ja arengut edendavate tegevuste ja lahenduste rahastamine ja korraldamine</t>
  </si>
  <si>
    <t>2.1. Nupukate lahenduste (NULA) konkurss</t>
  </si>
  <si>
    <t xml:space="preserve">1. KÜSKi taotlusvoorud                                  </t>
  </si>
  <si>
    <t xml:space="preserve">Jätkub aasta parimale MTÜle stipendiumi andmine summas 5000 eurot. 
Aasta parima vabaühenduse konkursi korraldab ja parima otsustab EMSLi nõukogu. (KÜSKi nõukogu 11.12.2012 koosoleku protokoll nr II-23).  </t>
  </si>
  <si>
    <t>KÜSKi taotlusvoorude ja konkursside tulemuslikkust analüüsitakse ja hinnatakse KÜSKi arendusseminaridel. Selle alusel käivitatakse vajadusel muudatused taotlusvoorude ja konkursside tingimustes või uuendatakse neid.</t>
  </si>
  <si>
    <t>KÜSK korraldab MAK MTÜ konsultantide koolitusi ja koordinatsiooni töökoosolekuid-nõupidamisi. Hinnatakse MAK MTÜ konsultantide tagasiside kaudu.</t>
  </si>
  <si>
    <t>KÜSKi halduskulud</t>
  </si>
  <si>
    <t>* KÜSK on KODARa rakendusplaanist ja KÜSKi strateegiast lähtudes ning käesoleva tegevuskava alusel korraldanud kavandatud taotlusvoorud  ja konkursid ning eraldanud stipendiumid ning taganud eraldatud vahendite kasutamise järelevalve, kontrollimise ja aruandluse
* On analüüsitud  ning vajadusel uuendatud ja täiendatud KÜSKi strateegiat ning toetuste eraldamise ja menetlemise korrad ja tingimused 
* Toetuse aruandlus on koostatud ja esitatud
* KÜSKi esindajad on osalenud siseministeeriumi ja teiste ministeeriumite kodanikuühiskonna alastes töörühmades
* On leitud uusi partnereid täiendavate vahendite eraldamiseks vabaühendustele ja kodanikuühiskonna arendamiseks</t>
  </si>
  <si>
    <t xml:space="preserve">Riigieelarvelise toetuse lepingu 
Lisa </t>
  </si>
  <si>
    <t>2019. aasta finantsplaan ja tegevuskava</t>
  </si>
  <si>
    <t>2018. a ületulevad vahendid</t>
  </si>
  <si>
    <t>2019. a vahendid</t>
  </si>
  <si>
    <t xml:space="preserve">Taotlusvoor AH19E ehk ettevalmistusvoor (arenguvajaduste määratlemine, arenguhüppe tegevuskava või äriplaani koostamine). </t>
  </si>
  <si>
    <t>Taotlusvoor AH19 (arenguhüppe tegemine  või äriplaani elluviimine)</t>
  </si>
  <si>
    <t>2019. aastal uuringut ei tellita.</t>
  </si>
  <si>
    <t>2.5. MAKidelt tellitavad arenguprogrammid maakondades</t>
  </si>
  <si>
    <t>MAKidelt tellitavad vabaühingute arenguprogrammid (sh vajadusel konsultandi töötasu).   Hinnatakse arenguprogrammi läbinud vabaühenduste juhtide arvu ja nende rahulolu küsitluse alusel ning   arenguprogrammide õppeprogrammide analüüsimise kaudu.</t>
  </si>
  <si>
    <t>2.6. KÜSKi poolt korraldatavad arendus- ja tugitegevused</t>
  </si>
  <si>
    <t>2.7. MAKidelt tellitavad MTÜ konsultatsioonid, nõustamised ja teenused</t>
  </si>
  <si>
    <t>3.2. Rahvusvahelise koostöö toetamine:
1.  välisrahastatud projektide OF toetamine
2. rahvusvaheliste katusorganisatsioonide suurürituste korraldamine Eestis</t>
  </si>
  <si>
    <t>2.8. MTÜ konsultantide töökoha- ja halduskulu</t>
  </si>
  <si>
    <t>2.9. MAK MTÜ konsultantide töökoosolekud, koolitused</t>
  </si>
  <si>
    <t>2.2.1. MTÜ konsultantide palgakulud ja halduskulud</t>
  </si>
  <si>
    <t>* Viiakse ellu NULA konkurss, mis koosneb inkubaatorist 12le ja stardirahastusest kuni kolmele algatusele. Ligikaudne kalkulatsioon:
Starditoetus projektidele - 75 000,00 
Hanke võitjaga (Heateo SA) leping NULA inkubaatori läbi viimiseks ja konkursi kommunikatsioonitegevusteks  - 30 000,00 
* Toetuse saajatega on sõlmitud lepingud, toimub toetuse kasutamise järelevalve
* Toimub antud toetuste kasutamise aruandlus, jälgimine ja kontrollimine. Hinnatakse toetatud projektide elluviimist ja jätkusuutlikkust</t>
  </si>
  <si>
    <t>Vastavalt KÜSKi nõukogu 29.09.2016 koosoleku nr III-39 punktile 5:
*  Vabaühenduste tunnustamisüritused maakondades (MAKid) - 32 000,00
* Teeme ära talgupäev (ELF) -                                                 38 400,00        
* Ajakiri Hea Kodanik (Vabaühenduste Liit) -                            26 500,00 
* Arvamusfestival MTÜ -                                                         10 000,00
* Kodukandi Maapäev -                                                           25 000,00
* Vabatahtlike tunnustamissündmus (Liikumine Kodukant) -       10 000,00   
* HEAKi venekeelne Vneformat sündmus -                                 8 000,00
* TedX Lasnamäe -                                                                   4 000,00</t>
  </si>
  <si>
    <t>MAKides kodanikuühendustele konsultatsiooniteenuste pakkumine 
* Hinnatakse konsultantide infosüsteemi (KISi) sisestatud klientide arvu  ja rahuloluküsitluste kaudu ning uuendatud MAKISes veebinõu osutamise kvaliteedi kaudu 
* Maakonna vabaühenduste ja kodanikualgatuste tunnustamine. Hinnatakse ürituse sisukuse ja avalikkuse tähelepanu pälvimise kaudu esitatud aruannete alusel
* Sotsiaalse ettevõtluse edulugude esiletõstmine maakondades</t>
  </si>
  <si>
    <t xml:space="preserve">Euroopa Komisjoni või teistelt välisrahastajatelt saadud toetuse korral on toetatud vabaühendusi omafinantseeringu osalise toetamise konkursi kaudu vastavalt konkursi tingimustele ja korrale. Tulemusi hinnatakse toetatud projektide aruannete alusel.
Konkursi kaudu on antud toetusi rahvusvahelises katusorganisatsioonis või võrgustikus osalevatele Eesti vabaühingutele nende Eestis perioodil 2016 - 2020 toimuvate konverentside korraldamise osaliseks toetamiseks.
</t>
  </si>
  <si>
    <r>
      <t xml:space="preserve"> </t>
    </r>
    <r>
      <rPr>
        <b/>
        <sz val="11"/>
        <color rgb="FF0070C0"/>
        <rFont val="Times New Roman"/>
        <family val="1"/>
      </rPr>
      <t xml:space="preserve"> </t>
    </r>
  </si>
  <si>
    <r>
      <t xml:space="preserve">2. KÜSKi strateegia elluviimine. </t>
    </r>
    <r>
      <rPr>
        <i/>
        <sz val="11"/>
        <color indexed="8"/>
        <rFont val="Times New Roman"/>
        <family val="1"/>
      </rPr>
      <t>Va halduskulud</t>
    </r>
  </si>
  <si>
    <r>
      <t>Taotlusvoorude</t>
    </r>
    <r>
      <rPr>
        <b/>
        <sz val="12"/>
        <color indexed="8"/>
        <rFont val="Times New Roman"/>
        <family val="1"/>
      </rPr>
      <t xml:space="preserve"> korraldamine</t>
    </r>
  </si>
  <si>
    <r>
      <t>* On</t>
    </r>
    <r>
      <rPr>
        <sz val="11"/>
        <rFont val="Times New Roman"/>
        <family val="1"/>
      </rPr>
      <t xml:space="preserve"> ette valmistatud ja avatud taotluste vastuvõtmiseks vähemalt 2 uut taotlusvooru ning lõpe</t>
    </r>
    <r>
      <rPr>
        <sz val="11"/>
        <color indexed="8"/>
        <rFont val="Times New Roman"/>
        <family val="1"/>
      </rPr>
      <t xml:space="preserve">tatud 2018. aastal avatud taotlusvoorude projektide elluviimine ning on teostatud riigieelarvelisest toetusest rahastatud projektide elluviimise järelevalve ning  aruandlus siseministeeriumile.  
* Taotlusvoorude tingimuste alusel otsustatud toetused on eraldatud ja toetuslepingud sõlmitud
* Toimib eraldatud toetuste kasutamise aruandlus, jälgimine ja kontrollimine
Tulemusi hinnatakse vastavalt kehtestatud aruandevormidele. Rakendatud on järelaruannete esitamise süsteem
* Hinnatakse lähtudes taotlusvoorude tingimustes sätestatust.  Jätkatakse KÜSKi </t>
    </r>
    <r>
      <rPr>
        <sz val="11"/>
        <rFont val="Times New Roman"/>
        <family val="1"/>
      </rPr>
      <t xml:space="preserve"> taotlusvoorude mõju hindamise süsteemi kujundamist</t>
    </r>
  </si>
  <si>
    <r>
      <t>KÜSKi korraldatavad arendus- ja tugitegevused.             
Sealhulga</t>
    </r>
    <r>
      <rPr>
        <sz val="11"/>
        <rFont val="Times New Roman"/>
        <family val="1"/>
      </rPr>
      <t>s:
 • KÜSKi kogemuspäev -  7 000,00    
 • KÜSKi suminar (KÜSKi aktiiv, kaasatavad) - 5 000,00
 • Taotlusvoorude tugitegevused (ava- ja lõpuseminarid, infopäevad, koolitused, juhtide jututoad)    -   13 650,00    
 • KÜSKi aasta kokkuvõtte - 3 000,00
 • KÜSKi strateegia 2020 - 2030 koostamine - 13 050
 • KÜSKi juhatuse tellitavad tugitegevused - 3 000,00  
 Kogusumma piires on KÜSKi juhatusel õigus vahendite kasutamist muuta.</t>
    </r>
    <r>
      <rPr>
        <sz val="11"/>
        <color indexed="8"/>
        <rFont val="Times New Roman"/>
        <family val="1"/>
      </rPr>
      <t xml:space="preserve"> 
 Tulemusi hinnatakse: KÜSK on tellinud või korraldanud asjakohased tugi- ja     arendustegevused.</t>
    </r>
  </si>
  <si>
    <t>Heaks kiidetud KÜSKi nõukogu 06.02.2019 a. otsusega protokoll nr ….</t>
  </si>
  <si>
    <t>Siseministeeriumi riigieelarvelise toetuse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</si>
</sst>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0%"/>
  </numFmts>
  <fonts count="25" x14ac:knownFonts="1">
    <font>
      <sz val="11"/>
      <color theme="1"/>
      <name val="Calibri"/>
      <family val="2"/>
      <charset val="186"/>
      <scheme val="minor"/>
    </font>
    <font>
      <sz val="11"/>
      <color theme="1"/>
      <name val="Calibri"/>
      <family val="2"/>
      <charset val="186"/>
      <scheme val="minor"/>
    </font>
    <font>
      <sz val="10"/>
      <color theme="1"/>
      <name val="Times New Roman"/>
      <family val="1"/>
    </font>
    <font>
      <sz val="11"/>
      <color theme="1"/>
      <name val="Times New Roman"/>
      <family val="1"/>
    </font>
    <font>
      <sz val="10"/>
      <name val="Times New Roman"/>
      <family val="1"/>
    </font>
    <font>
      <sz val="11"/>
      <name val="Times New Roman"/>
      <family val="1"/>
    </font>
    <font>
      <i/>
      <sz val="11"/>
      <color theme="1"/>
      <name val="Times New Roman"/>
      <family val="1"/>
    </font>
    <font>
      <b/>
      <sz val="14"/>
      <color theme="1"/>
      <name val="Times New Roman"/>
      <family val="1"/>
    </font>
    <font>
      <b/>
      <sz val="11"/>
      <color theme="1"/>
      <name val="Times New Roman"/>
      <family val="1"/>
    </font>
    <font>
      <b/>
      <sz val="11"/>
      <color rgb="FF0070C0"/>
      <name val="Times New Roman"/>
      <family val="1"/>
    </font>
    <font>
      <b/>
      <sz val="11"/>
      <name val="Times New Roman"/>
      <family val="1"/>
    </font>
    <font>
      <sz val="11"/>
      <color rgb="FF0070C0"/>
      <name val="Times New Roman"/>
      <family val="1"/>
    </font>
    <font>
      <sz val="8"/>
      <color theme="1"/>
      <name val="Times New Roman"/>
      <family val="1"/>
    </font>
    <font>
      <sz val="11"/>
      <color rgb="FFFF0000"/>
      <name val="Times New Roman"/>
      <family val="1"/>
    </font>
    <font>
      <b/>
      <sz val="11"/>
      <color rgb="FF00B050"/>
      <name val="Times New Roman"/>
      <family val="1"/>
    </font>
    <font>
      <b/>
      <sz val="12"/>
      <color theme="1"/>
      <name val="Times New Roman"/>
      <family val="1"/>
    </font>
    <font>
      <i/>
      <sz val="11"/>
      <color indexed="8"/>
      <name val="Times New Roman"/>
      <family val="1"/>
    </font>
    <font>
      <b/>
      <sz val="14"/>
      <color rgb="FF0070C0"/>
      <name val="Times New Roman"/>
      <family val="1"/>
    </font>
    <font>
      <i/>
      <sz val="10"/>
      <color theme="1" tint="4.9989318521683403E-2"/>
      <name val="Times New Roman"/>
      <family val="1"/>
    </font>
    <font>
      <i/>
      <sz val="10"/>
      <name val="Times New Roman"/>
      <family val="1"/>
    </font>
    <font>
      <b/>
      <sz val="11"/>
      <color rgb="FFFF0000"/>
      <name val="Times New Roman"/>
      <family val="1"/>
    </font>
    <font>
      <b/>
      <sz val="12"/>
      <color indexed="8"/>
      <name val="Times New Roman"/>
      <family val="1"/>
    </font>
    <font>
      <sz val="11"/>
      <color indexed="8"/>
      <name val="Times New Roman"/>
      <family val="1"/>
    </font>
    <font>
      <b/>
      <sz val="11"/>
      <color indexed="30"/>
      <name val="Times New Roman"/>
      <family val="1"/>
    </font>
    <font>
      <i/>
      <sz val="10"/>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0CECE"/>
        <bgColor indexed="64"/>
      </patternFill>
    </fill>
  </fills>
  <borders count="41">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style="hair">
        <color auto="1"/>
      </top>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medium">
        <color indexed="64"/>
      </left>
      <right style="medium">
        <color indexed="64"/>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right style="medium">
        <color indexed="64"/>
      </right>
      <top style="medium">
        <color indexed="64"/>
      </top>
      <bottom style="hair">
        <color auto="1"/>
      </bottom>
      <diagonal/>
    </border>
    <border>
      <left style="hair">
        <color auto="1"/>
      </left>
      <right style="hair">
        <color auto="1"/>
      </right>
      <top style="medium">
        <color indexed="64"/>
      </top>
      <bottom/>
      <diagonal/>
    </border>
    <border>
      <left/>
      <right style="hair">
        <color auto="1"/>
      </right>
      <top style="medium">
        <color indexed="64"/>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diagonal/>
    </border>
    <border>
      <left/>
      <right style="hair">
        <color auto="1"/>
      </right>
      <top style="medium">
        <color indexed="64"/>
      </top>
      <bottom style="thin">
        <color indexed="64"/>
      </bottom>
      <diagonal/>
    </border>
    <border>
      <left/>
      <right style="hair">
        <color auto="1"/>
      </right>
      <top style="hair">
        <color auto="1"/>
      </top>
      <bottom style="medium">
        <color indexed="64"/>
      </bottom>
      <diagonal/>
    </border>
    <border>
      <left/>
      <right style="hair">
        <color auto="1"/>
      </right>
      <top/>
      <bottom style="medium">
        <color indexed="64"/>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bottom style="medium">
        <color indexed="64"/>
      </bottom>
      <diagonal/>
    </border>
    <border>
      <left/>
      <right style="hair">
        <color auto="1"/>
      </right>
      <top style="medium">
        <color indexed="64"/>
      </top>
      <bottom/>
      <diagonal/>
    </border>
    <border>
      <left style="medium">
        <color indexed="64"/>
      </left>
      <right style="medium">
        <color indexed="64"/>
      </right>
      <top style="medium">
        <color indexed="64"/>
      </top>
      <bottom/>
      <diagonal/>
    </border>
    <border>
      <left/>
      <right style="hair">
        <color auto="1"/>
      </right>
      <top style="medium">
        <color indexed="64"/>
      </top>
      <bottom style="hair">
        <color auto="1"/>
      </bottom>
      <diagonal/>
    </border>
    <border>
      <left style="medium">
        <color indexed="64"/>
      </left>
      <right style="medium">
        <color indexed="64"/>
      </right>
      <top style="medium">
        <color indexed="64"/>
      </top>
      <bottom style="hair">
        <color auto="1"/>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71">
    <xf numFmtId="0" fontId="0" fillId="0" borderId="0" xfId="0"/>
    <xf numFmtId="43" fontId="3" fillId="0" borderId="1" xfId="1" applyFont="1" applyBorder="1" applyAlignment="1">
      <alignment vertical="center"/>
    </xf>
    <xf numFmtId="43" fontId="3" fillId="0" borderId="12" xfId="1" applyFont="1" applyBorder="1" applyAlignment="1">
      <alignment vertical="center"/>
    </xf>
    <xf numFmtId="43" fontId="3" fillId="0" borderId="1" xfId="1" applyFont="1" applyFill="1" applyBorder="1" applyAlignment="1">
      <alignment vertical="center"/>
    </xf>
    <xf numFmtId="43" fontId="3" fillId="0" borderId="12" xfId="1" applyFont="1" applyFill="1" applyBorder="1" applyAlignment="1">
      <alignment vertical="center"/>
    </xf>
    <xf numFmtId="43" fontId="3" fillId="0" borderId="2" xfId="1" applyFont="1" applyFill="1" applyBorder="1" applyAlignment="1">
      <alignment vertical="center"/>
    </xf>
    <xf numFmtId="43" fontId="3" fillId="0" borderId="26" xfId="1" applyFont="1" applyBorder="1" applyAlignment="1">
      <alignment vertical="center"/>
    </xf>
    <xf numFmtId="43" fontId="3" fillId="0" borderId="33" xfId="1" applyFont="1" applyBorder="1" applyAlignment="1">
      <alignment vertical="center"/>
    </xf>
    <xf numFmtId="0" fontId="3" fillId="3" borderId="29" xfId="0" applyFont="1" applyFill="1" applyBorder="1" applyAlignment="1">
      <alignment horizontal="left" vertical="center" wrapText="1"/>
    </xf>
    <xf numFmtId="0" fontId="3" fillId="3" borderId="35" xfId="0" applyFont="1" applyFill="1" applyBorder="1" applyAlignment="1">
      <alignment horizontal="left" vertical="center" wrapText="1"/>
    </xf>
    <xf numFmtId="43" fontId="2" fillId="0" borderId="1" xfId="1" applyFont="1" applyBorder="1" applyAlignment="1">
      <alignment vertical="center"/>
    </xf>
    <xf numFmtId="43" fontId="4" fillId="0" borderId="1" xfId="1" applyFont="1" applyBorder="1" applyAlignment="1">
      <alignment vertical="center"/>
    </xf>
    <xf numFmtId="0" fontId="5" fillId="0" borderId="11" xfId="0" applyFont="1" applyFill="1" applyBorder="1" applyAlignment="1">
      <alignment horizontal="left" vertical="center" wrapText="1"/>
    </xf>
    <xf numFmtId="0" fontId="6" fillId="3" borderId="30" xfId="0" applyFont="1" applyFill="1" applyBorder="1" applyAlignment="1">
      <alignment vertical="center" wrapText="1"/>
    </xf>
    <xf numFmtId="43" fontId="3" fillId="0" borderId="7" xfId="1" applyFont="1" applyFill="1" applyBorder="1" applyAlignment="1">
      <alignment vertical="center"/>
    </xf>
    <xf numFmtId="0" fontId="3" fillId="0" borderId="0" xfId="0" applyFont="1" applyAlignment="1">
      <alignment vertical="center"/>
    </xf>
    <xf numFmtId="0" fontId="3" fillId="0" borderId="0" xfId="0" applyFont="1" applyAlignment="1">
      <alignment horizontal="right" vertical="center" wrapText="1"/>
    </xf>
    <xf numFmtId="43" fontId="3" fillId="0" borderId="0" xfId="1" applyFont="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4" fillId="0" borderId="0" xfId="0" applyFont="1" applyBorder="1" applyAlignment="1">
      <alignment vertical="center"/>
    </xf>
    <xf numFmtId="0" fontId="3" fillId="0" borderId="0" xfId="0" applyFont="1" applyBorder="1" applyAlignment="1">
      <alignment vertical="center"/>
    </xf>
    <xf numFmtId="0" fontId="8" fillId="2" borderId="3"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9" fillId="0" borderId="0" xfId="0" applyFont="1" applyAlignment="1">
      <alignment vertical="center"/>
    </xf>
    <xf numFmtId="0" fontId="8" fillId="0" borderId="29" xfId="0" applyFont="1" applyFill="1" applyBorder="1" applyAlignment="1">
      <alignment vertical="center" wrapText="1"/>
    </xf>
    <xf numFmtId="43" fontId="8" fillId="0" borderId="26" xfId="1" applyFont="1" applyFill="1" applyBorder="1" applyAlignment="1">
      <alignment vertical="center"/>
    </xf>
    <xf numFmtId="43" fontId="8" fillId="0" borderId="2" xfId="1" applyFont="1" applyFill="1" applyBorder="1" applyAlignment="1">
      <alignment vertical="center"/>
    </xf>
    <xf numFmtId="43" fontId="8" fillId="0" borderId="15" xfId="1" applyFont="1" applyFill="1" applyBorder="1" applyAlignment="1">
      <alignment vertical="center"/>
    </xf>
    <xf numFmtId="0" fontId="5" fillId="0" borderId="0" xfId="0" applyFont="1" applyFill="1" applyAlignment="1">
      <alignment horizontal="right" vertical="center"/>
    </xf>
    <xf numFmtId="0" fontId="8" fillId="0" borderId="0" xfId="0" applyFont="1" applyFill="1" applyAlignment="1">
      <alignment vertical="center"/>
    </xf>
    <xf numFmtId="43" fontId="8" fillId="0" borderId="0" xfId="1" applyFont="1" applyFill="1" applyAlignment="1">
      <alignment vertical="center"/>
    </xf>
    <xf numFmtId="0" fontId="8" fillId="0" borderId="0" xfId="0" applyFont="1" applyAlignment="1">
      <alignment vertical="center"/>
    </xf>
    <xf numFmtId="0" fontId="10" fillId="0" borderId="31" xfId="0" applyFont="1" applyFill="1" applyBorder="1" applyAlignment="1">
      <alignment horizontal="left" vertical="center" wrapText="1"/>
    </xf>
    <xf numFmtId="43" fontId="8" fillId="0" borderId="28" xfId="1" applyFont="1" applyFill="1" applyBorder="1" applyAlignment="1">
      <alignment vertical="center"/>
    </xf>
    <xf numFmtId="43" fontId="8" fillId="0" borderId="7" xfId="1" applyFont="1" applyFill="1" applyBorder="1" applyAlignment="1">
      <alignment vertical="center"/>
    </xf>
    <xf numFmtId="43" fontId="8" fillId="0" borderId="19" xfId="1" applyFont="1" applyFill="1" applyBorder="1" applyAlignment="1">
      <alignment vertical="center"/>
    </xf>
    <xf numFmtId="0" fontId="11" fillId="0" borderId="0" xfId="0" applyFont="1" applyFill="1" applyAlignment="1">
      <alignment horizontal="right" vertical="center"/>
    </xf>
    <xf numFmtId="0" fontId="11" fillId="0" borderId="0" xfId="0" applyFont="1" applyAlignment="1">
      <alignment vertical="center"/>
    </xf>
    <xf numFmtId="43" fontId="11" fillId="0" borderId="0" xfId="1" applyFont="1" applyAlignment="1">
      <alignment vertical="center"/>
    </xf>
    <xf numFmtId="0" fontId="8" fillId="2" borderId="3" xfId="0" applyFont="1" applyFill="1" applyBorder="1" applyAlignment="1">
      <alignment vertical="center" wrapText="1"/>
    </xf>
    <xf numFmtId="43" fontId="8" fillId="2" borderId="25" xfId="1" applyFont="1" applyFill="1" applyBorder="1" applyAlignment="1">
      <alignment vertical="center" wrapText="1"/>
    </xf>
    <xf numFmtId="43" fontId="8" fillId="2" borderId="6" xfId="1" applyFont="1" applyFill="1" applyBorder="1" applyAlignment="1">
      <alignment vertical="center" wrapText="1"/>
    </xf>
    <xf numFmtId="0" fontId="11" fillId="0" borderId="0" xfId="0" applyFont="1" applyAlignment="1">
      <alignment vertical="center" wrapText="1"/>
    </xf>
    <xf numFmtId="43" fontId="3" fillId="0" borderId="0" xfId="1" applyFont="1" applyBorder="1" applyAlignment="1">
      <alignment vertical="center"/>
    </xf>
    <xf numFmtId="0" fontId="8" fillId="0" borderId="0" xfId="0" applyFont="1" applyAlignment="1">
      <alignment vertical="center" wrapText="1"/>
    </xf>
    <xf numFmtId="43" fontId="12" fillId="0" borderId="0" xfId="1" applyFont="1" applyAlignment="1">
      <alignment vertical="center"/>
    </xf>
    <xf numFmtId="43" fontId="8" fillId="0" borderId="3" xfId="1" applyFont="1" applyFill="1" applyBorder="1" applyAlignment="1">
      <alignment vertical="center" wrapText="1"/>
    </xf>
    <xf numFmtId="0" fontId="13" fillId="0" borderId="0" xfId="0" quotePrefix="1" applyFont="1" applyAlignment="1">
      <alignment vertical="center"/>
    </xf>
    <xf numFmtId="0" fontId="14" fillId="0" borderId="0" xfId="0" applyFont="1" applyAlignment="1">
      <alignment vertical="center"/>
    </xf>
    <xf numFmtId="0" fontId="15" fillId="2" borderId="3" xfId="0" applyFont="1" applyFill="1" applyBorder="1" applyAlignment="1">
      <alignment vertical="center" wrapText="1"/>
    </xf>
    <xf numFmtId="0" fontId="8" fillId="2" borderId="25" xfId="0" applyFont="1" applyFill="1" applyBorder="1" applyAlignment="1">
      <alignment vertical="center" wrapText="1"/>
    </xf>
    <xf numFmtId="0" fontId="8" fillId="2" borderId="5" xfId="0" applyFont="1" applyFill="1" applyBorder="1" applyAlignment="1">
      <alignment vertical="center" wrapText="1"/>
    </xf>
    <xf numFmtId="0" fontId="10" fillId="3" borderId="20" xfId="0" applyFont="1" applyFill="1" applyBorder="1" applyAlignment="1">
      <alignment vertical="center" wrapText="1"/>
    </xf>
    <xf numFmtId="43" fontId="3" fillId="3" borderId="32" xfId="1" applyFont="1" applyFill="1" applyBorder="1" applyAlignment="1">
      <alignment vertical="center"/>
    </xf>
    <xf numFmtId="43" fontId="8" fillId="3" borderId="21" xfId="1" applyFont="1" applyFill="1" applyBorder="1" applyAlignment="1">
      <alignment horizontal="center" vertical="center"/>
    </xf>
    <xf numFmtId="0" fontId="5" fillId="3" borderId="22" xfId="0" applyFont="1" applyFill="1" applyBorder="1" applyAlignment="1">
      <alignment vertical="center" wrapText="1"/>
    </xf>
    <xf numFmtId="0" fontId="9" fillId="0" borderId="0" xfId="0" applyFont="1" applyFill="1" applyBorder="1" applyAlignment="1">
      <alignment vertical="center" wrapText="1"/>
    </xf>
    <xf numFmtId="43" fontId="13" fillId="0" borderId="0" xfId="1" applyFont="1" applyFill="1" applyBorder="1" applyAlignment="1">
      <alignment vertical="center"/>
    </xf>
    <xf numFmtId="0" fontId="13" fillId="0" borderId="0" xfId="0" applyFont="1" applyFill="1" applyAlignment="1">
      <alignment vertical="center"/>
    </xf>
    <xf numFmtId="0" fontId="5" fillId="0" borderId="15" xfId="0" applyFont="1" applyBorder="1" applyAlignment="1">
      <alignment vertical="center" wrapText="1"/>
    </xf>
    <xf numFmtId="0" fontId="3" fillId="0" borderId="13" xfId="0" applyFont="1" applyBorder="1" applyAlignment="1">
      <alignment vertical="center" wrapText="1"/>
    </xf>
    <xf numFmtId="43" fontId="13" fillId="0" borderId="0" xfId="1" applyFont="1" applyFill="1" applyAlignment="1">
      <alignment vertical="center"/>
    </xf>
    <xf numFmtId="0" fontId="8" fillId="3" borderId="20" xfId="0" applyFont="1" applyFill="1" applyBorder="1" applyAlignment="1">
      <alignment vertical="center" wrapText="1"/>
    </xf>
    <xf numFmtId="43" fontId="10" fillId="3" borderId="32" xfId="1" applyFont="1" applyFill="1" applyBorder="1" applyAlignment="1">
      <alignment vertical="center" wrapText="1"/>
    </xf>
    <xf numFmtId="43" fontId="10" fillId="3" borderId="21" xfId="1" applyFont="1" applyFill="1" applyBorder="1" applyAlignment="1">
      <alignment vertical="center"/>
    </xf>
    <xf numFmtId="0" fontId="3" fillId="3" borderId="22" xfId="0" applyFont="1" applyFill="1" applyBorder="1" applyAlignment="1">
      <alignment vertical="center" wrapText="1"/>
    </xf>
    <xf numFmtId="0" fontId="17" fillId="0" borderId="0" xfId="0" applyFont="1" applyAlignment="1">
      <alignment vertical="center" wrapText="1"/>
    </xf>
    <xf numFmtId="0" fontId="3" fillId="3" borderId="29" xfId="0" applyFont="1" applyFill="1" applyBorder="1" applyAlignment="1">
      <alignment vertical="center" wrapText="1"/>
    </xf>
    <xf numFmtId="43" fontId="3" fillId="0" borderId="26" xfId="1" applyFont="1" applyBorder="1" applyAlignment="1">
      <alignment vertical="center" wrapText="1"/>
    </xf>
    <xf numFmtId="43" fontId="3" fillId="0" borderId="2" xfId="1" applyFont="1" applyBorder="1" applyAlignment="1">
      <alignment vertical="center"/>
    </xf>
    <xf numFmtId="43" fontId="5" fillId="0" borderId="2" xfId="1" applyFont="1" applyFill="1" applyBorder="1" applyAlignment="1">
      <alignment vertical="center"/>
    </xf>
    <xf numFmtId="0" fontId="3" fillId="0" borderId="15" xfId="0" applyFont="1" applyBorder="1" applyAlignment="1">
      <alignment vertical="center" wrapText="1"/>
    </xf>
    <xf numFmtId="0" fontId="3" fillId="3" borderId="30" xfId="0" applyFont="1" applyFill="1" applyBorder="1" applyAlignment="1">
      <alignment vertical="center" wrapText="1"/>
    </xf>
    <xf numFmtId="43" fontId="3" fillId="0" borderId="27" xfId="1" applyFont="1" applyBorder="1" applyAlignment="1">
      <alignment vertical="center" wrapText="1"/>
    </xf>
    <xf numFmtId="43" fontId="5" fillId="0" borderId="1" xfId="1" applyFont="1" applyFill="1" applyBorder="1" applyAlignment="1">
      <alignment vertical="center"/>
    </xf>
    <xf numFmtId="0" fontId="3" fillId="0" borderId="11" xfId="0" applyFont="1" applyBorder="1" applyAlignment="1">
      <alignment vertical="center" wrapText="1"/>
    </xf>
    <xf numFmtId="43" fontId="3" fillId="0" borderId="0" xfId="0" applyNumberFormat="1" applyFont="1" applyAlignment="1">
      <alignment vertical="center"/>
    </xf>
    <xf numFmtId="0" fontId="18" fillId="3" borderId="30" xfId="0" applyFont="1" applyFill="1" applyBorder="1" applyAlignment="1">
      <alignment horizontal="left" vertical="center" wrapText="1"/>
    </xf>
    <xf numFmtId="43" fontId="18" fillId="0" borderId="27" xfId="1" applyFont="1" applyBorder="1" applyAlignment="1">
      <alignment vertical="center" wrapText="1"/>
    </xf>
    <xf numFmtId="43" fontId="18" fillId="0" borderId="1" xfId="1" applyFont="1" applyBorder="1" applyAlignment="1">
      <alignment vertical="center"/>
    </xf>
    <xf numFmtId="43" fontId="19" fillId="0" borderId="1" xfId="1" applyFont="1" applyFill="1" applyBorder="1" applyAlignment="1">
      <alignment vertical="center"/>
    </xf>
    <xf numFmtId="0" fontId="18" fillId="3" borderId="35" xfId="0" applyFont="1" applyFill="1" applyBorder="1" applyAlignment="1">
      <alignment horizontal="left" vertical="center" wrapText="1"/>
    </xf>
    <xf numFmtId="43" fontId="18" fillId="0" borderId="33" xfId="1" applyFont="1" applyBorder="1" applyAlignment="1">
      <alignment vertical="center" wrapText="1"/>
    </xf>
    <xf numFmtId="43" fontId="18" fillId="0" borderId="12" xfId="1" applyFont="1" applyBorder="1" applyAlignment="1">
      <alignment vertical="center"/>
    </xf>
    <xf numFmtId="43" fontId="19" fillId="0" borderId="12" xfId="1" applyFont="1" applyFill="1" applyBorder="1" applyAlignment="1">
      <alignment vertical="center"/>
    </xf>
    <xf numFmtId="0" fontId="8" fillId="2" borderId="36" xfId="0" applyFont="1" applyFill="1" applyBorder="1" applyAlignment="1">
      <alignment vertical="center" wrapText="1"/>
    </xf>
    <xf numFmtId="43" fontId="8" fillId="2" borderId="34" xfId="1" applyFont="1" applyFill="1" applyBorder="1" applyAlignment="1">
      <alignment vertical="center" wrapText="1"/>
    </xf>
    <xf numFmtId="43" fontId="8" fillId="2" borderId="16" xfId="1" applyFont="1" applyFill="1" applyBorder="1" applyAlignment="1">
      <alignment vertical="center"/>
    </xf>
    <xf numFmtId="0" fontId="20" fillId="2" borderId="17" xfId="0" applyFont="1" applyFill="1" applyBorder="1" applyAlignment="1">
      <alignment vertical="center" wrapText="1"/>
    </xf>
    <xf numFmtId="0" fontId="13" fillId="0" borderId="0" xfId="0" applyFont="1" applyAlignment="1">
      <alignment vertical="center"/>
    </xf>
    <xf numFmtId="0" fontId="8" fillId="0" borderId="0" xfId="0" applyFont="1" applyBorder="1" applyAlignment="1">
      <alignment vertical="center"/>
    </xf>
    <xf numFmtId="43" fontId="8" fillId="0" borderId="0" xfId="1" applyFont="1" applyAlignment="1">
      <alignment vertical="center"/>
    </xf>
    <xf numFmtId="0" fontId="3" fillId="3" borderId="38" xfId="0" applyFont="1" applyFill="1" applyBorder="1" applyAlignment="1">
      <alignment vertical="center" wrapText="1"/>
    </xf>
    <xf numFmtId="43" fontId="3" fillId="0" borderId="37" xfId="0" applyNumberFormat="1" applyFont="1" applyFill="1" applyBorder="1" applyAlignment="1">
      <alignment vertical="center"/>
    </xf>
    <xf numFmtId="43" fontId="3" fillId="0" borderId="24" xfId="1" applyFont="1" applyFill="1" applyBorder="1" applyAlignment="1">
      <alignment vertical="center"/>
    </xf>
    <xf numFmtId="43" fontId="3" fillId="0" borderId="24" xfId="1" applyFont="1" applyBorder="1" applyAlignment="1">
      <alignment vertical="center"/>
    </xf>
    <xf numFmtId="43" fontId="6" fillId="0" borderId="26" xfId="0" applyNumberFormat="1" applyFont="1" applyFill="1" applyBorder="1" applyAlignment="1">
      <alignment vertical="center"/>
    </xf>
    <xf numFmtId="43" fontId="6" fillId="0" borderId="2" xfId="1" applyFont="1" applyFill="1" applyBorder="1" applyAlignment="1">
      <alignment vertical="center"/>
    </xf>
    <xf numFmtId="0" fontId="6" fillId="0" borderId="0" xfId="0" applyFont="1" applyFill="1" applyBorder="1" applyAlignment="1">
      <alignment vertical="center" wrapText="1"/>
    </xf>
    <xf numFmtId="0" fontId="6" fillId="3" borderId="35" xfId="0" applyFont="1" applyFill="1" applyBorder="1" applyAlignment="1">
      <alignment vertical="center" wrapText="1"/>
    </xf>
    <xf numFmtId="43" fontId="6" fillId="0" borderId="33" xfId="0" applyNumberFormat="1" applyFont="1" applyFill="1" applyBorder="1" applyAlignment="1">
      <alignment vertical="center"/>
    </xf>
    <xf numFmtId="43" fontId="6" fillId="0" borderId="12" xfId="1" applyFont="1" applyFill="1" applyBorder="1" applyAlignment="1">
      <alignment vertical="center"/>
    </xf>
    <xf numFmtId="43" fontId="8" fillId="2" borderId="25" xfId="0" applyNumberFormat="1" applyFont="1" applyFill="1" applyBorder="1" applyAlignment="1">
      <alignment vertical="center"/>
    </xf>
    <xf numFmtId="43" fontId="8" fillId="2" borderId="5" xfId="0" applyNumberFormat="1" applyFont="1" applyFill="1" applyBorder="1" applyAlignment="1">
      <alignment vertical="center"/>
    </xf>
    <xf numFmtId="43" fontId="8" fillId="2" borderId="5" xfId="1" applyFont="1" applyFill="1" applyBorder="1" applyAlignment="1">
      <alignment vertical="center"/>
    </xf>
    <xf numFmtId="0" fontId="3" fillId="2" borderId="6" xfId="0" applyFont="1" applyFill="1" applyBorder="1" applyAlignment="1">
      <alignment vertical="center" wrapText="1"/>
    </xf>
    <xf numFmtId="0" fontId="9" fillId="0" borderId="0" xfId="0" applyFont="1" applyAlignment="1">
      <alignment vertical="center" wrapText="1"/>
    </xf>
    <xf numFmtId="0" fontId="8" fillId="0" borderId="0" xfId="0" applyFont="1" applyFill="1" applyBorder="1" applyAlignment="1">
      <alignment vertical="center" wrapText="1"/>
    </xf>
    <xf numFmtId="43" fontId="3" fillId="0" borderId="0" xfId="0" applyNumberFormat="1" applyFont="1" applyFill="1" applyBorder="1" applyAlignment="1">
      <alignment vertical="center" wrapText="1"/>
    </xf>
    <xf numFmtId="43" fontId="8" fillId="0" borderId="0" xfId="1" applyFont="1" applyFill="1" applyBorder="1" applyAlignment="1">
      <alignment vertical="center" wrapText="1"/>
    </xf>
    <xf numFmtId="0" fontId="3" fillId="0" borderId="0" xfId="0" applyFont="1" applyFill="1" applyBorder="1" applyAlignment="1">
      <alignment vertical="center" wrapText="1"/>
    </xf>
    <xf numFmtId="0" fontId="5" fillId="3" borderId="40" xfId="0" applyFont="1" applyFill="1" applyBorder="1" applyAlignment="1">
      <alignment vertical="center" wrapText="1"/>
    </xf>
    <xf numFmtId="43" fontId="3" fillId="0" borderId="39" xfId="1" applyFont="1" applyBorder="1" applyAlignment="1">
      <alignment vertical="center"/>
    </xf>
    <xf numFmtId="43" fontId="3" fillId="0" borderId="8" xfId="1" applyFont="1" applyBorder="1" applyAlignment="1">
      <alignment vertical="center"/>
    </xf>
    <xf numFmtId="0" fontId="5" fillId="0" borderId="9" xfId="0" applyFont="1" applyFill="1" applyBorder="1" applyAlignment="1">
      <alignment vertical="center" wrapText="1"/>
    </xf>
    <xf numFmtId="0" fontId="9" fillId="0" borderId="0" xfId="0" applyFont="1" applyFill="1" applyAlignment="1">
      <alignment vertical="center" wrapText="1"/>
    </xf>
    <xf numFmtId="43" fontId="3" fillId="0" borderId="0" xfId="1" applyFont="1" applyFill="1" applyAlignment="1">
      <alignment vertical="center"/>
    </xf>
    <xf numFmtId="0" fontId="3" fillId="0" borderId="0" xfId="0" applyFont="1" applyFill="1" applyAlignment="1">
      <alignment vertical="center"/>
    </xf>
    <xf numFmtId="43" fontId="3" fillId="0" borderId="27" xfId="1" applyFont="1" applyFill="1" applyBorder="1" applyAlignment="1">
      <alignment vertical="center"/>
    </xf>
    <xf numFmtId="0" fontId="3" fillId="0" borderId="11" xfId="0" applyFont="1" applyFill="1" applyBorder="1" applyAlignment="1">
      <alignment horizontal="left" vertical="center" wrapText="1"/>
    </xf>
    <xf numFmtId="43" fontId="3" fillId="0" borderId="27" xfId="1" applyFont="1" applyBorder="1" applyAlignment="1">
      <alignment vertical="center"/>
    </xf>
    <xf numFmtId="43" fontId="5" fillId="0" borderId="1" xfId="1" applyFont="1" applyBorder="1" applyAlignment="1">
      <alignment vertical="center"/>
    </xf>
    <xf numFmtId="0" fontId="5" fillId="0" borderId="11" xfId="0" applyFont="1" applyFill="1" applyBorder="1" applyAlignment="1">
      <alignment vertical="center" wrapText="1"/>
    </xf>
    <xf numFmtId="0" fontId="23" fillId="0" borderId="0" xfId="0" applyFont="1" applyFill="1" applyAlignment="1">
      <alignment vertical="center" wrapText="1"/>
    </xf>
    <xf numFmtId="43" fontId="8" fillId="0" borderId="27" xfId="1" applyFont="1" applyBorder="1" applyAlignment="1">
      <alignment vertical="center"/>
    </xf>
    <xf numFmtId="0" fontId="20" fillId="0" borderId="0" xfId="0" applyFont="1" applyFill="1" applyAlignment="1">
      <alignment vertical="top" wrapText="1"/>
    </xf>
    <xf numFmtId="0" fontId="3" fillId="3" borderId="31" xfId="0" applyFont="1" applyFill="1" applyBorder="1" applyAlignment="1">
      <alignment vertical="center" wrapText="1"/>
    </xf>
    <xf numFmtId="43" fontId="2" fillId="0" borderId="27" xfId="1" applyFont="1" applyBorder="1" applyAlignment="1">
      <alignment vertical="center"/>
    </xf>
    <xf numFmtId="43" fontId="24" fillId="0" borderId="27" xfId="1" applyFont="1" applyBorder="1" applyAlignment="1">
      <alignment vertical="center"/>
    </xf>
    <xf numFmtId="0" fontId="3" fillId="0" borderId="11" xfId="0" applyFont="1" applyFill="1" applyBorder="1" applyAlignment="1">
      <alignment horizontal="left" vertical="top" wrapText="1"/>
    </xf>
    <xf numFmtId="0" fontId="13" fillId="0" borderId="0" xfId="0" applyFont="1" applyFill="1" applyBorder="1" applyAlignment="1">
      <alignment vertical="center" wrapText="1"/>
    </xf>
    <xf numFmtId="0" fontId="5" fillId="3" borderId="30" xfId="0" applyFont="1" applyFill="1" applyBorder="1" applyAlignment="1">
      <alignment vertical="center" wrapText="1"/>
    </xf>
    <xf numFmtId="43" fontId="8" fillId="0" borderId="27" xfId="1" applyFont="1" applyFill="1" applyBorder="1" applyAlignment="1">
      <alignment vertical="center"/>
    </xf>
    <xf numFmtId="0" fontId="3" fillId="0" borderId="11" xfId="0" applyFont="1" applyFill="1" applyBorder="1" applyAlignment="1">
      <alignment vertical="center" wrapText="1"/>
    </xf>
    <xf numFmtId="0" fontId="5" fillId="3" borderId="31" xfId="0" applyFont="1" applyFill="1" applyBorder="1" applyAlignment="1">
      <alignment vertical="center" wrapText="1"/>
    </xf>
    <xf numFmtId="0" fontId="3" fillId="0" borderId="19" xfId="0" applyFont="1" applyFill="1" applyBorder="1" applyAlignment="1">
      <alignment vertical="center" wrapText="1"/>
    </xf>
    <xf numFmtId="43" fontId="3" fillId="0" borderId="28" xfId="1" applyFont="1" applyFill="1" applyBorder="1" applyAlignment="1">
      <alignment vertical="center"/>
    </xf>
    <xf numFmtId="43" fontId="3" fillId="0" borderId="7" xfId="1" applyFont="1" applyBorder="1" applyAlignment="1">
      <alignment vertical="center"/>
    </xf>
    <xf numFmtId="0" fontId="9" fillId="0" borderId="0" xfId="0" applyFont="1" applyFill="1" applyAlignment="1">
      <alignment vertical="center"/>
    </xf>
    <xf numFmtId="43" fontId="8" fillId="2" borderId="25" xfId="1" applyFont="1" applyFill="1" applyBorder="1" applyAlignment="1">
      <alignment vertical="center"/>
    </xf>
    <xf numFmtId="0" fontId="13" fillId="0" borderId="0" xfId="0" applyFont="1" applyFill="1" applyAlignment="1">
      <alignment vertical="center" wrapText="1"/>
    </xf>
    <xf numFmtId="4" fontId="3" fillId="0" borderId="0" xfId="0" applyNumberFormat="1" applyFont="1" applyAlignment="1">
      <alignment vertical="center"/>
    </xf>
    <xf numFmtId="0" fontId="21" fillId="2" borderId="3" xfId="0" applyFont="1" applyFill="1" applyBorder="1" applyAlignment="1">
      <alignmen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8" fillId="2" borderId="3" xfId="0" applyFont="1" applyFill="1" applyBorder="1" applyAlignment="1">
      <alignment vertical="center"/>
    </xf>
    <xf numFmtId="0" fontId="13" fillId="2" borderId="6" xfId="0" applyFont="1" applyFill="1" applyBorder="1" applyAlignment="1">
      <alignment vertical="center"/>
    </xf>
    <xf numFmtId="9" fontId="3" fillId="0" borderId="0" xfId="4" applyFont="1" applyAlignment="1">
      <alignment vertical="center"/>
    </xf>
    <xf numFmtId="0" fontId="8" fillId="4" borderId="4" xfId="3" applyFont="1" applyFill="1" applyBorder="1" applyAlignment="1">
      <alignmen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3" fillId="0" borderId="14" xfId="3" applyFont="1" applyBorder="1" applyAlignment="1">
      <alignment vertical="center" wrapText="1"/>
    </xf>
    <xf numFmtId="43" fontId="3" fillId="0" borderId="2" xfId="2" applyFont="1" applyBorder="1" applyAlignment="1">
      <alignment vertical="center" wrapText="1"/>
    </xf>
    <xf numFmtId="43" fontId="8" fillId="0" borderId="15" xfId="2" applyFont="1" applyBorder="1" applyAlignment="1">
      <alignment vertical="center" wrapText="1"/>
    </xf>
    <xf numFmtId="164" fontId="13" fillId="0" borderId="0" xfId="4" applyNumberFormat="1" applyFont="1" applyAlignment="1">
      <alignment vertical="center"/>
    </xf>
    <xf numFmtId="0" fontId="3" fillId="0" borderId="10" xfId="3" applyFont="1" applyBorder="1" applyAlignment="1">
      <alignment vertical="center" wrapText="1"/>
    </xf>
    <xf numFmtId="43" fontId="3" fillId="0" borderId="1" xfId="2" applyFont="1" applyBorder="1" applyAlignment="1">
      <alignment vertical="center" wrapText="1"/>
    </xf>
    <xf numFmtId="43" fontId="8" fillId="0" borderId="11" xfId="2" applyFont="1" applyBorder="1" applyAlignment="1">
      <alignment vertical="center" wrapText="1"/>
    </xf>
    <xf numFmtId="0" fontId="3" fillId="0" borderId="18" xfId="3" applyFont="1" applyBorder="1" applyAlignment="1">
      <alignment vertical="center" wrapText="1"/>
    </xf>
    <xf numFmtId="43" fontId="3" fillId="0" borderId="7" xfId="2" applyFont="1" applyBorder="1" applyAlignment="1">
      <alignment vertical="center" wrapText="1"/>
    </xf>
    <xf numFmtId="43" fontId="8" fillId="0" borderId="19" xfId="2" applyFont="1" applyBorder="1" applyAlignment="1">
      <alignment vertical="center" wrapText="1"/>
    </xf>
    <xf numFmtId="0" fontId="8" fillId="0" borderId="4" xfId="3" applyFont="1" applyBorder="1" applyAlignment="1">
      <alignment vertical="center" wrapText="1"/>
    </xf>
    <xf numFmtId="43" fontId="8" fillId="0" borderId="5" xfId="2" applyFont="1" applyBorder="1" applyAlignment="1">
      <alignment vertical="center" wrapText="1"/>
    </xf>
    <xf numFmtId="43" fontId="8" fillId="0" borderId="6" xfId="2" applyFont="1" applyBorder="1" applyAlignment="1">
      <alignment vertical="center" wrapText="1"/>
    </xf>
    <xf numFmtId="9" fontId="3" fillId="0" borderId="0" xfId="0" applyNumberFormat="1" applyFont="1" applyAlignment="1">
      <alignment vertical="center"/>
    </xf>
    <xf numFmtId="0" fontId="3" fillId="0" borderId="2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3" xfId="0" applyFont="1" applyFill="1" applyBorder="1" applyAlignment="1">
      <alignment horizontal="left" vertical="center" wrapText="1"/>
    </xf>
  </cellXfs>
  <cellStyles count="5">
    <cellStyle name="Comma 4" xfId="2" xr:uid="{00000000-0005-0000-0000-000001000000}"/>
    <cellStyle name="Koma" xfId="1" builtinId="3"/>
    <cellStyle name="Normaallaad" xfId="0" builtinId="0"/>
    <cellStyle name="Normal 4" xfId="3" xr:uid="{00000000-0005-0000-0000-000003000000}"/>
    <cellStyle name="Prots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65"/>
  <sheetViews>
    <sheetView tabSelected="1" zoomScaleNormal="100" workbookViewId="0">
      <selection activeCell="B2" sqref="B2"/>
    </sheetView>
  </sheetViews>
  <sheetFormatPr defaultColWidth="9.109375" defaultRowHeight="13.8" x14ac:dyDescent="0.3"/>
  <cols>
    <col min="1" max="1" width="1.6640625" style="15" customWidth="1"/>
    <col min="2" max="2" width="27" style="15" customWidth="1"/>
    <col min="3" max="3" width="13.5546875" style="15" customWidth="1"/>
    <col min="4" max="4" width="17.6640625" style="15" customWidth="1"/>
    <col min="5" max="5" width="17.88671875" style="15" customWidth="1"/>
    <col min="6" max="6" width="67.33203125" style="15" customWidth="1"/>
    <col min="7" max="7" width="42.33203125" style="15" customWidth="1"/>
    <col min="8" max="8" width="21.44140625" style="17" customWidth="1"/>
    <col min="9" max="9" width="17.33203125" style="15" customWidth="1"/>
    <col min="10" max="16384" width="9.109375" style="15"/>
  </cols>
  <sheetData>
    <row r="1" spans="2:16" ht="27.6" x14ac:dyDescent="0.3">
      <c r="B1" s="15" t="s">
        <v>72</v>
      </c>
      <c r="F1" s="16" t="s">
        <v>47</v>
      </c>
    </row>
    <row r="2" spans="2:16" ht="17.399999999999999" x14ac:dyDescent="0.3">
      <c r="B2" s="18" t="s">
        <v>48</v>
      </c>
      <c r="C2" s="18"/>
      <c r="F2" s="19"/>
    </row>
    <row r="3" spans="2:16" ht="30" customHeight="1" thickBot="1" x14ac:dyDescent="0.35">
      <c r="B3" s="20" t="s">
        <v>71</v>
      </c>
      <c r="C3" s="21"/>
      <c r="D3" s="21"/>
      <c r="F3" s="16" t="s">
        <v>13</v>
      </c>
    </row>
    <row r="4" spans="2:16" ht="42" thickBot="1" x14ac:dyDescent="0.35">
      <c r="B4" s="22" t="s">
        <v>0</v>
      </c>
      <c r="C4" s="23" t="s">
        <v>49</v>
      </c>
      <c r="D4" s="24" t="s">
        <v>50</v>
      </c>
      <c r="E4" s="25" t="s">
        <v>5</v>
      </c>
      <c r="F4" s="26" t="s">
        <v>20</v>
      </c>
    </row>
    <row r="5" spans="2:16" s="34" customFormat="1" x14ac:dyDescent="0.3">
      <c r="B5" s="27" t="s">
        <v>1</v>
      </c>
      <c r="C5" s="28">
        <v>45830.97</v>
      </c>
      <c r="D5" s="29">
        <f>1300000</f>
        <v>1300000</v>
      </c>
      <c r="E5" s="30">
        <f>SUM(C5:D5)</f>
        <v>1345830.97</v>
      </c>
      <c r="F5" s="31" t="s">
        <v>20</v>
      </c>
      <c r="G5" s="32"/>
      <c r="H5" s="33"/>
      <c r="I5" s="32"/>
    </row>
    <row r="6" spans="2:16" s="40" customFormat="1" ht="14.4" thickBot="1" x14ac:dyDescent="0.35">
      <c r="B6" s="35" t="s">
        <v>2</v>
      </c>
      <c r="C6" s="36">
        <v>0</v>
      </c>
      <c r="D6" s="37">
        <f>333000+132000</f>
        <v>465000</v>
      </c>
      <c r="E6" s="38">
        <f>SUM(C6:D6)</f>
        <v>465000</v>
      </c>
      <c r="F6" s="39" t="s">
        <v>20</v>
      </c>
      <c r="H6" s="41"/>
    </row>
    <row r="7" spans="2:16" ht="46.2" customHeight="1" thickBot="1" x14ac:dyDescent="0.35">
      <c r="B7" s="42" t="s">
        <v>3</v>
      </c>
      <c r="C7" s="43">
        <f>SUM(C5:C6)</f>
        <v>45830.97</v>
      </c>
      <c r="D7" s="43">
        <f t="shared" ref="D7:E7" si="0">SUM(D5:D6)</f>
        <v>1765000</v>
      </c>
      <c r="E7" s="44">
        <f t="shared" si="0"/>
        <v>1810830.97</v>
      </c>
      <c r="F7" s="45" t="s">
        <v>66</v>
      </c>
      <c r="G7" s="21"/>
      <c r="H7" s="46"/>
    </row>
    <row r="8" spans="2:16" ht="28.2" hidden="1" thickBot="1" x14ac:dyDescent="0.35">
      <c r="B8" s="47" t="s">
        <v>22</v>
      </c>
      <c r="C8" s="48">
        <f>C7-C56</f>
        <v>0</v>
      </c>
      <c r="D8" s="48">
        <f>D7-D56</f>
        <v>0</v>
      </c>
      <c r="E8" s="49">
        <f>E11+E27+E40+E46-E7</f>
        <v>0</v>
      </c>
      <c r="F8" s="50"/>
      <c r="G8" s="21"/>
      <c r="H8" s="46"/>
    </row>
    <row r="9" spans="2:16" ht="22.2" customHeight="1" thickBot="1" x14ac:dyDescent="0.35">
      <c r="B9" s="51"/>
      <c r="G9" s="21"/>
      <c r="H9" s="46"/>
    </row>
    <row r="10" spans="2:16" ht="42" thickBot="1" x14ac:dyDescent="0.35">
      <c r="B10" s="52" t="s">
        <v>28</v>
      </c>
      <c r="C10" s="53" t="str">
        <f>C4</f>
        <v>2018. a ületulevad vahendid</v>
      </c>
      <c r="D10" s="54" t="str">
        <f>D4</f>
        <v>2019. a vahendid</v>
      </c>
      <c r="E10" s="54" t="s">
        <v>5</v>
      </c>
      <c r="F10" s="25" t="s">
        <v>10</v>
      </c>
      <c r="G10" s="21"/>
      <c r="H10" s="46"/>
    </row>
    <row r="11" spans="2:16" ht="30.6" customHeight="1" x14ac:dyDescent="0.3">
      <c r="B11" s="55" t="s">
        <v>15</v>
      </c>
      <c r="C11" s="56">
        <f>SUM(C12:C13)</f>
        <v>0</v>
      </c>
      <c r="D11" s="57">
        <f>SUM(D12:D13)</f>
        <v>269400</v>
      </c>
      <c r="E11" s="57">
        <f t="shared" ref="E11:E18" si="1">SUM(C11:D11)</f>
        <v>269400</v>
      </c>
      <c r="F11" s="58" t="s">
        <v>21</v>
      </c>
      <c r="G11" s="59"/>
      <c r="H11" s="60"/>
      <c r="I11" s="61"/>
      <c r="J11" s="61"/>
      <c r="K11" s="61"/>
      <c r="L11" s="61"/>
      <c r="M11" s="61"/>
      <c r="N11" s="61"/>
      <c r="O11" s="61"/>
      <c r="P11" s="61"/>
    </row>
    <row r="12" spans="2:16" ht="163.5" customHeight="1" x14ac:dyDescent="0.3">
      <c r="B12" s="8" t="s">
        <v>14</v>
      </c>
      <c r="C12" s="6">
        <v>0</v>
      </c>
      <c r="D12" s="5">
        <v>234400</v>
      </c>
      <c r="E12" s="5">
        <f t="shared" si="1"/>
        <v>234400</v>
      </c>
      <c r="F12" s="62" t="s">
        <v>46</v>
      </c>
      <c r="G12" s="59"/>
      <c r="H12" s="60"/>
      <c r="I12" s="61"/>
      <c r="J12" s="61"/>
      <c r="K12" s="61"/>
      <c r="L12" s="61"/>
      <c r="M12" s="61"/>
      <c r="N12" s="61"/>
      <c r="O12" s="61"/>
      <c r="P12" s="61"/>
    </row>
    <row r="13" spans="2:16" ht="104.25" customHeight="1" thickBot="1" x14ac:dyDescent="0.35">
      <c r="B13" s="9" t="s">
        <v>16</v>
      </c>
      <c r="C13" s="7">
        <v>0</v>
      </c>
      <c r="D13" s="2">
        <v>35000</v>
      </c>
      <c r="E13" s="4">
        <f t="shared" si="1"/>
        <v>35000</v>
      </c>
      <c r="F13" s="63" t="s">
        <v>38</v>
      </c>
      <c r="G13" s="61"/>
      <c r="H13" s="64"/>
      <c r="I13" s="61"/>
      <c r="J13" s="61"/>
      <c r="K13" s="61"/>
      <c r="L13" s="61"/>
      <c r="M13" s="61"/>
      <c r="N13" s="61"/>
      <c r="O13" s="61"/>
      <c r="P13" s="61"/>
    </row>
    <row r="14" spans="2:16" ht="48.6" customHeight="1" x14ac:dyDescent="0.3">
      <c r="B14" s="65" t="s">
        <v>67</v>
      </c>
      <c r="C14" s="66">
        <f>C15+C16</f>
        <v>45830.97</v>
      </c>
      <c r="D14" s="67">
        <f>D15+D16</f>
        <v>1495600</v>
      </c>
      <c r="E14" s="67">
        <f t="shared" si="1"/>
        <v>1541430.97</v>
      </c>
      <c r="F14" s="68" t="s">
        <v>43</v>
      </c>
      <c r="G14" s="69"/>
    </row>
    <row r="15" spans="2:16" x14ac:dyDescent="0.3">
      <c r="B15" s="70" t="s">
        <v>36</v>
      </c>
      <c r="C15" s="71">
        <v>45830.97</v>
      </c>
      <c r="D15" s="72">
        <f>D27+D40+D46-D16</f>
        <v>1065600</v>
      </c>
      <c r="E15" s="73">
        <f t="shared" si="1"/>
        <v>1111430.97</v>
      </c>
      <c r="F15" s="74" t="s">
        <v>19</v>
      </c>
    </row>
    <row r="16" spans="2:16" ht="27.6" x14ac:dyDescent="0.3">
      <c r="B16" s="75" t="s">
        <v>17</v>
      </c>
      <c r="C16" s="76">
        <v>0</v>
      </c>
      <c r="D16" s="1">
        <f>SUM(D17:D18)</f>
        <v>430000</v>
      </c>
      <c r="E16" s="77">
        <f t="shared" si="1"/>
        <v>430000</v>
      </c>
      <c r="F16" s="78" t="s">
        <v>30</v>
      </c>
      <c r="I16" s="79"/>
    </row>
    <row r="17" spans="2:8" ht="48.6" customHeight="1" x14ac:dyDescent="0.3">
      <c r="B17" s="80" t="s">
        <v>61</v>
      </c>
      <c r="C17" s="81">
        <v>0</v>
      </c>
      <c r="D17" s="82">
        <f>294000+132000</f>
        <v>426000</v>
      </c>
      <c r="E17" s="83">
        <f t="shared" si="1"/>
        <v>426000</v>
      </c>
      <c r="F17" s="78" t="s">
        <v>29</v>
      </c>
    </row>
    <row r="18" spans="2:8" ht="35.25" customHeight="1" thickBot="1" x14ac:dyDescent="0.35">
      <c r="B18" s="84" t="s">
        <v>18</v>
      </c>
      <c r="C18" s="85">
        <v>0</v>
      </c>
      <c r="D18" s="86">
        <v>4000</v>
      </c>
      <c r="E18" s="87">
        <f t="shared" si="1"/>
        <v>4000</v>
      </c>
      <c r="F18" s="63" t="s">
        <v>35</v>
      </c>
    </row>
    <row r="19" spans="2:8" ht="14.4" thickBot="1" x14ac:dyDescent="0.35">
      <c r="B19" s="88" t="s">
        <v>12</v>
      </c>
      <c r="C19" s="89">
        <f>C14+C11</f>
        <v>45830.97</v>
      </c>
      <c r="D19" s="90">
        <f>D14+D11</f>
        <v>1765000</v>
      </c>
      <c r="E19" s="90">
        <f>E14+E11</f>
        <v>1810830.97</v>
      </c>
      <c r="F19" s="91" t="s">
        <v>20</v>
      </c>
      <c r="G19" s="79">
        <f>D7-D19</f>
        <v>0</v>
      </c>
    </row>
    <row r="20" spans="2:8" x14ac:dyDescent="0.3">
      <c r="E20" s="79"/>
      <c r="F20" s="92"/>
    </row>
    <row r="21" spans="2:8" ht="17.399999999999999" x14ac:dyDescent="0.3">
      <c r="B21" s="18" t="s">
        <v>8</v>
      </c>
    </row>
    <row r="22" spans="2:8" ht="14.4" thickBot="1" x14ac:dyDescent="0.35">
      <c r="B22" s="34" t="s">
        <v>9</v>
      </c>
    </row>
    <row r="23" spans="2:8" s="34" customFormat="1" ht="42" thickBot="1" x14ac:dyDescent="0.35">
      <c r="B23" s="52" t="s">
        <v>68</v>
      </c>
      <c r="C23" s="53" t="str">
        <f>C4</f>
        <v>2018. a ületulevad vahendid</v>
      </c>
      <c r="D23" s="53" t="str">
        <f>D4</f>
        <v>2019. a vahendid</v>
      </c>
      <c r="E23" s="54" t="s">
        <v>5</v>
      </c>
      <c r="F23" s="25" t="s">
        <v>4</v>
      </c>
      <c r="G23" s="93"/>
      <c r="H23" s="94"/>
    </row>
    <row r="24" spans="2:8" ht="19.95" customHeight="1" x14ac:dyDescent="0.3">
      <c r="B24" s="95" t="s">
        <v>41</v>
      </c>
      <c r="C24" s="96"/>
      <c r="D24" s="97"/>
      <c r="E24" s="98"/>
      <c r="F24" s="168" t="s">
        <v>69</v>
      </c>
      <c r="G24" s="21"/>
    </row>
    <row r="25" spans="2:8" ht="79.2" customHeight="1" x14ac:dyDescent="0.3">
      <c r="B25" s="13" t="s">
        <v>51</v>
      </c>
      <c r="C25" s="99">
        <v>0</v>
      </c>
      <c r="D25" s="100">
        <v>200000</v>
      </c>
      <c r="E25" s="100">
        <f>SUM(C25:D25)</f>
        <v>200000</v>
      </c>
      <c r="F25" s="169"/>
      <c r="G25" s="101"/>
    </row>
    <row r="26" spans="2:8" ht="81" customHeight="1" thickBot="1" x14ac:dyDescent="0.35">
      <c r="B26" s="102" t="s">
        <v>52</v>
      </c>
      <c r="C26" s="103">
        <v>25830.97</v>
      </c>
      <c r="D26" s="104">
        <v>394000</v>
      </c>
      <c r="E26" s="104">
        <f>SUM(C26:D26)</f>
        <v>419830.97</v>
      </c>
      <c r="F26" s="170"/>
      <c r="G26" s="101"/>
    </row>
    <row r="27" spans="2:8" ht="14.4" thickBot="1" x14ac:dyDescent="0.35">
      <c r="B27" s="42" t="s">
        <v>3</v>
      </c>
      <c r="C27" s="105">
        <f>SUM(C25:C26)</f>
        <v>25830.97</v>
      </c>
      <c r="D27" s="106">
        <f>SUM(D25:D26)</f>
        <v>594000</v>
      </c>
      <c r="E27" s="107">
        <f>SUM(E25:E26)</f>
        <v>619830.97</v>
      </c>
      <c r="F27" s="108"/>
      <c r="G27" s="109" t="s">
        <v>20</v>
      </c>
    </row>
    <row r="28" spans="2:8" x14ac:dyDescent="0.3">
      <c r="B28" s="110"/>
      <c r="C28" s="111"/>
      <c r="D28" s="111"/>
      <c r="E28" s="112"/>
      <c r="F28" s="113"/>
    </row>
    <row r="29" spans="2:8" ht="14.4" thickBot="1" x14ac:dyDescent="0.35">
      <c r="B29" s="34" t="s">
        <v>7</v>
      </c>
    </row>
    <row r="30" spans="2:8" s="32" customFormat="1" ht="69.599999999999994" thickBot="1" x14ac:dyDescent="0.35">
      <c r="B30" s="42" t="s">
        <v>39</v>
      </c>
      <c r="C30" s="53" t="str">
        <f>C4</f>
        <v>2018. a ületulevad vahendid</v>
      </c>
      <c r="D30" s="53" t="str">
        <f>D4</f>
        <v>2019. a vahendid</v>
      </c>
      <c r="E30" s="54" t="s">
        <v>5</v>
      </c>
      <c r="F30" s="25" t="s">
        <v>4</v>
      </c>
      <c r="H30" s="33"/>
    </row>
    <row r="31" spans="2:8" s="120" customFormat="1" ht="110.4" x14ac:dyDescent="0.3">
      <c r="B31" s="114" t="s">
        <v>40</v>
      </c>
      <c r="C31" s="115">
        <v>0</v>
      </c>
      <c r="D31" s="116">
        <v>105000</v>
      </c>
      <c r="E31" s="116">
        <f t="shared" ref="E31:E39" si="2">SUM(C31:D31)</f>
        <v>105000</v>
      </c>
      <c r="F31" s="117" t="s">
        <v>62</v>
      </c>
      <c r="G31" s="118" t="s">
        <v>20</v>
      </c>
      <c r="H31" s="119"/>
    </row>
    <row r="32" spans="2:8" s="120" customFormat="1" ht="18.600000000000001" customHeight="1" x14ac:dyDescent="0.3">
      <c r="B32" s="75" t="s">
        <v>31</v>
      </c>
      <c r="C32" s="121">
        <v>0</v>
      </c>
      <c r="D32" s="1">
        <v>0</v>
      </c>
      <c r="E32" s="1">
        <f t="shared" si="2"/>
        <v>0</v>
      </c>
      <c r="F32" s="122" t="s">
        <v>53</v>
      </c>
      <c r="G32" s="118"/>
      <c r="H32" s="119"/>
    </row>
    <row r="33" spans="2:8" s="120" customFormat="1" ht="124.2" x14ac:dyDescent="0.3">
      <c r="B33" s="75" t="s">
        <v>32</v>
      </c>
      <c r="C33" s="123">
        <v>0</v>
      </c>
      <c r="D33" s="124">
        <v>153900</v>
      </c>
      <c r="E33" s="1">
        <f t="shared" si="2"/>
        <v>153900</v>
      </c>
      <c r="F33" s="125" t="s">
        <v>63</v>
      </c>
      <c r="G33" s="126"/>
      <c r="H33" s="64"/>
    </row>
    <row r="34" spans="2:8" s="120" customFormat="1" ht="41.4" x14ac:dyDescent="0.3">
      <c r="B34" s="75" t="s">
        <v>37</v>
      </c>
      <c r="C34" s="127">
        <v>0</v>
      </c>
      <c r="D34" s="1">
        <v>5000</v>
      </c>
      <c r="E34" s="1">
        <f t="shared" si="2"/>
        <v>5000</v>
      </c>
      <c r="F34" s="122" t="s">
        <v>42</v>
      </c>
      <c r="G34" s="128" t="s">
        <v>20</v>
      </c>
      <c r="H34" s="119"/>
    </row>
    <row r="35" spans="2:8" s="120" customFormat="1" ht="55.2" x14ac:dyDescent="0.3">
      <c r="B35" s="129" t="s">
        <v>54</v>
      </c>
      <c r="C35" s="130">
        <v>0</v>
      </c>
      <c r="D35" s="11">
        <v>68000</v>
      </c>
      <c r="E35" s="10">
        <f t="shared" ref="E35" si="3">SUM(C35:D35)</f>
        <v>68000</v>
      </c>
      <c r="F35" s="12" t="s">
        <v>55</v>
      </c>
      <c r="G35" s="59"/>
      <c r="H35" s="119"/>
    </row>
    <row r="36" spans="2:8" s="120" customFormat="1" ht="165.6" x14ac:dyDescent="0.3">
      <c r="B36" s="70" t="s">
        <v>56</v>
      </c>
      <c r="C36" s="131">
        <v>0</v>
      </c>
      <c r="D36" s="11">
        <v>44700</v>
      </c>
      <c r="E36" s="10">
        <f t="shared" si="2"/>
        <v>44700</v>
      </c>
      <c r="F36" s="132" t="s">
        <v>70</v>
      </c>
      <c r="G36" s="133"/>
      <c r="H36" s="119"/>
    </row>
    <row r="37" spans="2:8" s="120" customFormat="1" ht="110.4" x14ac:dyDescent="0.3">
      <c r="B37" s="134" t="s">
        <v>57</v>
      </c>
      <c r="C37" s="135">
        <v>0</v>
      </c>
      <c r="D37" s="3">
        <v>294000</v>
      </c>
      <c r="E37" s="1">
        <f t="shared" si="2"/>
        <v>294000</v>
      </c>
      <c r="F37" s="136" t="s">
        <v>64</v>
      </c>
      <c r="G37" s="118"/>
      <c r="H37" s="119"/>
    </row>
    <row r="38" spans="2:8" s="120" customFormat="1" ht="27.6" x14ac:dyDescent="0.3">
      <c r="B38" s="137" t="s">
        <v>59</v>
      </c>
      <c r="C38" s="36">
        <v>0</v>
      </c>
      <c r="D38" s="14">
        <v>132000</v>
      </c>
      <c r="E38" s="1">
        <f t="shared" si="2"/>
        <v>132000</v>
      </c>
      <c r="F38" s="138"/>
      <c r="G38" s="118"/>
      <c r="H38" s="119"/>
    </row>
    <row r="39" spans="2:8" s="120" customFormat="1" ht="42" thickBot="1" x14ac:dyDescent="0.35">
      <c r="B39" s="129" t="s">
        <v>60</v>
      </c>
      <c r="C39" s="139">
        <v>0</v>
      </c>
      <c r="D39" s="14">
        <v>4000</v>
      </c>
      <c r="E39" s="140">
        <f t="shared" si="2"/>
        <v>4000</v>
      </c>
      <c r="F39" s="138" t="s">
        <v>44</v>
      </c>
      <c r="G39" s="141" t="s">
        <v>20</v>
      </c>
      <c r="H39" s="119"/>
    </row>
    <row r="40" spans="2:8" s="120" customFormat="1" ht="14.4" thickBot="1" x14ac:dyDescent="0.35">
      <c r="B40" s="42" t="s">
        <v>5</v>
      </c>
      <c r="C40" s="142">
        <f>C39+C37+C34+C33+C32+C31+C35+C36</f>
        <v>0</v>
      </c>
      <c r="D40" s="107">
        <f>D39+D37+D34+D33+D32+D31+D35+D36+D38</f>
        <v>806600</v>
      </c>
      <c r="E40" s="107">
        <f>E39+E37+E34+E33+E32+E31+E35+E36+E38</f>
        <v>806600</v>
      </c>
      <c r="F40" s="108"/>
      <c r="G40" s="143" t="s">
        <v>20</v>
      </c>
      <c r="H40" s="119"/>
    </row>
    <row r="41" spans="2:8" x14ac:dyDescent="0.3">
      <c r="E41" s="144"/>
    </row>
    <row r="42" spans="2:8" ht="14.4" thickBot="1" x14ac:dyDescent="0.35">
      <c r="B42" s="34" t="s">
        <v>6</v>
      </c>
    </row>
    <row r="43" spans="2:8" s="34" customFormat="1" ht="42" thickBot="1" x14ac:dyDescent="0.35">
      <c r="B43" s="145" t="s">
        <v>34</v>
      </c>
      <c r="C43" s="53" t="str">
        <f>C4</f>
        <v>2018. a ületulevad vahendid</v>
      </c>
      <c r="D43" s="53" t="str">
        <f>D4</f>
        <v>2019. a vahendid</v>
      </c>
      <c r="E43" s="54" t="s">
        <v>5</v>
      </c>
      <c r="F43" s="25" t="s">
        <v>4</v>
      </c>
      <c r="H43" s="94"/>
    </row>
    <row r="44" spans="2:8" ht="27.6" x14ac:dyDescent="0.3">
      <c r="B44" s="70" t="s">
        <v>33</v>
      </c>
      <c r="C44" s="6">
        <v>0</v>
      </c>
      <c r="D44" s="72">
        <v>30000</v>
      </c>
      <c r="E44" s="72">
        <f>SUM(C44:D44)</f>
        <v>30000</v>
      </c>
      <c r="F44" s="146" t="s">
        <v>11</v>
      </c>
    </row>
    <row r="45" spans="2:8" ht="111" thickBot="1" x14ac:dyDescent="0.35">
      <c r="B45" s="75" t="s">
        <v>58</v>
      </c>
      <c r="C45" s="123">
        <v>20000</v>
      </c>
      <c r="D45" s="1">
        <v>65000</v>
      </c>
      <c r="E45" s="1">
        <f t="shared" ref="E45" si="4">SUM(C45:D45)</f>
        <v>85000</v>
      </c>
      <c r="F45" s="147" t="s">
        <v>65</v>
      </c>
    </row>
    <row r="46" spans="2:8" ht="14.4" thickBot="1" x14ac:dyDescent="0.35">
      <c r="B46" s="148" t="s">
        <v>3</v>
      </c>
      <c r="C46" s="142">
        <f>SUM(C44:C45)</f>
        <v>20000</v>
      </c>
      <c r="D46" s="107">
        <f>SUM(D44:D45)</f>
        <v>95000</v>
      </c>
      <c r="E46" s="107">
        <f>SUM(E44:E45)</f>
        <v>115000</v>
      </c>
      <c r="F46" s="149"/>
      <c r="G46" s="150"/>
    </row>
    <row r="47" spans="2:8" x14ac:dyDescent="0.3">
      <c r="F47" s="92"/>
    </row>
    <row r="48" spans="2:8" x14ac:dyDescent="0.3">
      <c r="B48" s="21"/>
      <c r="C48" s="21"/>
      <c r="D48" s="21"/>
      <c r="E48" s="21"/>
    </row>
    <row r="49" spans="2:6" ht="14.4" thickBot="1" x14ac:dyDescent="0.35">
      <c r="B49" s="21"/>
      <c r="C49" s="21"/>
      <c r="D49" s="21"/>
      <c r="E49" s="21"/>
    </row>
    <row r="50" spans="2:6" ht="42" thickBot="1" x14ac:dyDescent="0.35">
      <c r="B50" s="151" t="s">
        <v>23</v>
      </c>
      <c r="C50" s="152" t="str">
        <f>C4</f>
        <v>2018. a ületulevad vahendid</v>
      </c>
      <c r="D50" s="152" t="str">
        <f>D4</f>
        <v>2019. a vahendid</v>
      </c>
      <c r="E50" s="153" t="s">
        <v>5</v>
      </c>
    </row>
    <row r="51" spans="2:6" x14ac:dyDescent="0.3">
      <c r="B51" s="154" t="s">
        <v>45</v>
      </c>
      <c r="C51" s="155">
        <v>0</v>
      </c>
      <c r="D51" s="155">
        <f>D12</f>
        <v>234400</v>
      </c>
      <c r="E51" s="156">
        <f>SUM(C51:D51)</f>
        <v>234400</v>
      </c>
      <c r="F51" s="157"/>
    </row>
    <row r="52" spans="2:6" x14ac:dyDescent="0.3">
      <c r="B52" s="158" t="s">
        <v>24</v>
      </c>
      <c r="C52" s="159">
        <f>C13</f>
        <v>0</v>
      </c>
      <c r="D52" s="159">
        <f>D13</f>
        <v>35000</v>
      </c>
      <c r="E52" s="160">
        <f>SUM(C52:D52)</f>
        <v>35000</v>
      </c>
      <c r="F52" s="157"/>
    </row>
    <row r="53" spans="2:6" x14ac:dyDescent="0.3">
      <c r="B53" s="158" t="s">
        <v>25</v>
      </c>
      <c r="C53" s="159">
        <f>C27</f>
        <v>25830.97</v>
      </c>
      <c r="D53" s="159">
        <f>D27</f>
        <v>594000</v>
      </c>
      <c r="E53" s="160">
        <f>SUM(C53:D53)</f>
        <v>619830.97</v>
      </c>
      <c r="F53" s="157"/>
    </row>
    <row r="54" spans="2:6" x14ac:dyDescent="0.3">
      <c r="B54" s="158" t="s">
        <v>26</v>
      </c>
      <c r="C54" s="159">
        <f>C40</f>
        <v>0</v>
      </c>
      <c r="D54" s="159">
        <f>D40</f>
        <v>806600</v>
      </c>
      <c r="E54" s="160">
        <f>SUM(C54:D54)</f>
        <v>806600</v>
      </c>
      <c r="F54" s="157"/>
    </row>
    <row r="55" spans="2:6" ht="14.4" thickBot="1" x14ac:dyDescent="0.35">
      <c r="B55" s="161" t="s">
        <v>27</v>
      </c>
      <c r="C55" s="162">
        <f>C46</f>
        <v>20000</v>
      </c>
      <c r="D55" s="162">
        <f>D46</f>
        <v>95000</v>
      </c>
      <c r="E55" s="163">
        <f>SUM(C55:D55)</f>
        <v>115000</v>
      </c>
      <c r="F55" s="157"/>
    </row>
    <row r="56" spans="2:6" ht="14.4" thickBot="1" x14ac:dyDescent="0.35">
      <c r="B56" s="164" t="s">
        <v>3</v>
      </c>
      <c r="C56" s="165">
        <f>SUM(C51:C55)</f>
        <v>45830.97</v>
      </c>
      <c r="D56" s="165">
        <f>SUM(D51:D55)</f>
        <v>1765000</v>
      </c>
      <c r="E56" s="166">
        <f>SUM(E51:E55)</f>
        <v>1810830.97</v>
      </c>
      <c r="F56" s="167"/>
    </row>
    <row r="58" spans="2:6" x14ac:dyDescent="0.3">
      <c r="B58" s="34"/>
    </row>
    <row r="65" spans="5:5" x14ac:dyDescent="0.3">
      <c r="E65" s="15" t="s">
        <v>20</v>
      </c>
    </row>
  </sheetData>
  <mergeCells count="1">
    <mergeCell ref="F24:F26"/>
  </mergeCells>
  <pageMargins left="0.51181102362204722" right="0.51181102362204722" top="0.55118110236220474" bottom="0.55118110236220474" header="0.31496062992125984" footer="0.31496062992125984"/>
  <pageSetup paperSize="9" scale="63" fitToHeight="0" orientation="portrait" r:id="rId1"/>
  <rowBreaks count="2" manualBreakCount="2">
    <brk id="28" max="5" man="1"/>
    <brk id="41" max="5"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RETL18</vt:lpstr>
      <vt:lpstr>RETL18!Prindiala</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Aveli Ainsalu</dc:creator>
  <cp:lastModifiedBy>Agu Laius</cp:lastModifiedBy>
  <cp:lastPrinted>2019-01-31T08:16:57Z</cp:lastPrinted>
  <dcterms:created xsi:type="dcterms:W3CDTF">2015-03-05T12:44:27Z</dcterms:created>
  <dcterms:modified xsi:type="dcterms:W3CDTF">2019-02-07T10:42:27Z</dcterms:modified>
</cp:coreProperties>
</file>